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BA761553-E3F9-4E8F-B73E-9036405466A7}" xr6:coauthVersionLast="40" xr6:coauthVersionMax="40" xr10:uidLastSave="{00000000-0000-0000-0000-000000000000}"/>
  <bookViews>
    <workbookView xWindow="0" yWindow="0" windowWidth="19200" windowHeight="6850" activeTab="1" xr2:uid="{D553B4A3-7533-4E4B-A7F2-43F01EDCA8B9}"/>
  </bookViews>
  <sheets>
    <sheet name="Kommun" sheetId="1" r:id="rId1"/>
    <sheet name="Handbo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7" i="1" l="1"/>
  <c r="C38" i="1"/>
  <c r="C40" i="1" s="1"/>
  <c r="F38" i="1"/>
  <c r="H30" i="1" l="1"/>
  <c r="H31" i="1"/>
  <c r="H32" i="1"/>
  <c r="I32" i="1" s="1"/>
  <c r="H33" i="1"/>
  <c r="I33" i="1" s="1"/>
  <c r="G30" i="1"/>
  <c r="G31" i="1"/>
  <c r="G32" i="1"/>
  <c r="G33" i="1"/>
  <c r="H29" i="1"/>
  <c r="G29" i="1"/>
  <c r="C66" i="1"/>
  <c r="C67" i="1" s="1"/>
  <c r="C60" i="1"/>
  <c r="C58" i="1"/>
  <c r="C45" i="1"/>
  <c r="I30" i="1"/>
  <c r="I31" i="1"/>
  <c r="K8" i="1"/>
  <c r="K9" i="1"/>
  <c r="K10" i="1"/>
  <c r="K11" i="1"/>
  <c r="K12" i="1"/>
  <c r="C24" i="1"/>
  <c r="D17" i="1"/>
  <c r="E17" i="1"/>
  <c r="F17" i="1"/>
  <c r="G17" i="1"/>
  <c r="H17" i="1"/>
  <c r="I17" i="1"/>
  <c r="C17" i="1"/>
  <c r="C42" i="1" l="1"/>
  <c r="C25" i="1"/>
  <c r="C20" i="1"/>
  <c r="C22" i="1" s="1"/>
  <c r="C19" i="1"/>
  <c r="C21" i="1" s="1"/>
  <c r="I29" i="1"/>
  <c r="C41" i="1" s="1"/>
  <c r="C43" i="1" l="1"/>
  <c r="C64" i="1"/>
  <c r="C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J7" authorId="0" shapeId="0" xr:uid="{953EC20C-93B4-4084-8832-84721C97C571}">
      <text>
        <r>
          <rPr>
            <b/>
            <sz val="9"/>
            <color indexed="81"/>
            <rFont val="Tahoma"/>
            <family val="2"/>
          </rPr>
          <t>Gunnar Westling:</t>
        </r>
        <r>
          <rPr>
            <sz val="9"/>
            <color indexed="81"/>
            <rFont val="Tahoma"/>
            <family val="2"/>
          </rPr>
          <t xml:space="preserve">
Skriv
Mhamn För Mariehamns Energi
annat för annat fjärrvärmenät</t>
        </r>
      </text>
    </comment>
    <comment ref="C28" authorId="0" shapeId="0" xr:uid="{4D8EE994-CE99-4ACA-82E2-3E0AF0FBC264}">
      <text>
        <r>
          <rPr>
            <b/>
            <sz val="9"/>
            <color indexed="81"/>
            <rFont val="Tahoma"/>
            <family val="2"/>
          </rPr>
          <t>Gunnar Westling:</t>
        </r>
        <r>
          <rPr>
            <sz val="9"/>
            <color indexed="81"/>
            <rFont val="Tahoma"/>
            <family val="2"/>
          </rPr>
          <t xml:space="preserve">
Mätaravläsning</t>
        </r>
      </text>
    </comment>
    <comment ref="D28" authorId="0" shapeId="0" xr:uid="{9240B87D-973D-4AA5-A341-4E35ECBA132C}">
      <text>
        <r>
          <rPr>
            <b/>
            <sz val="9"/>
            <color indexed="81"/>
            <rFont val="Tahoma"/>
            <family val="2"/>
          </rPr>
          <t>Gunnar Westling:</t>
        </r>
        <r>
          <rPr>
            <sz val="9"/>
            <color indexed="81"/>
            <rFont val="Tahoma"/>
            <family val="2"/>
          </rPr>
          <t xml:space="preserve">
Fyll i:
MEL om Mariehamns Elnät/Mariehamns Energi
ÅEA om Ålands Elandslag
AW om Allwinds</t>
        </r>
      </text>
    </comment>
    <comment ref="E28" authorId="0" shapeId="0" xr:uid="{7BB1F721-BA69-46A2-BB03-F346C33EF49A}">
      <text>
        <r>
          <rPr>
            <b/>
            <sz val="9"/>
            <color indexed="81"/>
            <rFont val="Tahoma"/>
            <family val="2"/>
          </rPr>
          <t>Gunnar Westling:</t>
        </r>
        <r>
          <rPr>
            <sz val="9"/>
            <color indexed="81"/>
            <rFont val="Tahoma"/>
            <family val="2"/>
          </rPr>
          <t xml:space="preserve">
Svara ja eller nej om ni köper grön el</t>
        </r>
      </text>
    </comment>
    <comment ref="F28" authorId="0" shapeId="0" xr:uid="{406F8D48-8CF6-43A1-9301-AEC04FD86AD3}">
      <text>
        <r>
          <rPr>
            <b/>
            <sz val="9"/>
            <color indexed="81"/>
            <rFont val="Tahoma"/>
            <family val="2"/>
          </rPr>
          <t>Gunnar Westling:</t>
        </r>
        <r>
          <rPr>
            <sz val="9"/>
            <color indexed="81"/>
            <rFont val="Tahoma"/>
            <family val="2"/>
          </rPr>
          <t xml:space="preserve">
Avläst eller uppskattad produktion</t>
        </r>
      </text>
    </comment>
    <comment ref="B54" authorId="0" shapeId="0" xr:uid="{14806D3C-966D-4352-9872-77D73DF5FE4F}">
      <text>
        <r>
          <rPr>
            <b/>
            <sz val="9"/>
            <color indexed="81"/>
            <rFont val="Tahoma"/>
            <family val="2"/>
          </rPr>
          <t>Gunnar Westling:</t>
        </r>
        <r>
          <rPr>
            <sz val="9"/>
            <color indexed="81"/>
            <rFont val="Tahoma"/>
            <family val="2"/>
          </rPr>
          <t xml:space="preserve">
Brännolja till fordon, ej till uppvärmning</t>
        </r>
      </text>
    </comment>
    <comment ref="B55" authorId="0" shapeId="0" xr:uid="{E67CC7AB-15EB-4DD0-9F03-D6D53821E386}">
      <text>
        <r>
          <rPr>
            <b/>
            <sz val="9"/>
            <color indexed="81"/>
            <rFont val="Tahoma"/>
            <family val="2"/>
          </rPr>
          <t>Gunnar Westling:</t>
        </r>
        <r>
          <rPr>
            <sz val="9"/>
            <color indexed="81"/>
            <rFont val="Tahoma"/>
            <family val="2"/>
          </rPr>
          <t xml:space="preserve">
Om elmängd till elfordon finns registrerad</t>
        </r>
      </text>
    </comment>
  </commentList>
</comments>
</file>

<file path=xl/sharedStrings.xml><?xml version="1.0" encoding="utf-8"?>
<sst xmlns="http://schemas.openxmlformats.org/spreadsheetml/2006/main" count="142" uniqueCount="101">
  <si>
    <t>Kommun</t>
  </si>
  <si>
    <t>Antal invånare</t>
  </si>
  <si>
    <t>Värme</t>
  </si>
  <si>
    <t>Olja (m3)</t>
  </si>
  <si>
    <t>Pellets (ton)</t>
  </si>
  <si>
    <t>Flis (ton)</t>
  </si>
  <si>
    <t>Egen uppvärmning</t>
  </si>
  <si>
    <t>Olja (MWh)</t>
  </si>
  <si>
    <t>Pellets (MWh)</t>
  </si>
  <si>
    <t>Flis (MWh)</t>
  </si>
  <si>
    <t>Inköpt värme</t>
  </si>
  <si>
    <t>Summa</t>
  </si>
  <si>
    <t>CO2 (ton)</t>
  </si>
  <si>
    <t>Summa värme (MWh)</t>
  </si>
  <si>
    <t>Summa CO2 (ton)</t>
  </si>
  <si>
    <t>Summa CO2 värme (ton)</t>
  </si>
  <si>
    <t>Värme/inv (MWh/inv)</t>
  </si>
  <si>
    <t>CO2 värme/inv (ton/inv)</t>
  </si>
  <si>
    <t>El</t>
  </si>
  <si>
    <t>Förbrukning (kWh)</t>
  </si>
  <si>
    <t>Grön el (ja/nej)</t>
  </si>
  <si>
    <t>Elavtal (MEL/ÅEA/AW)</t>
  </si>
  <si>
    <t>Summa el (kWh)</t>
  </si>
  <si>
    <t>Summa CO2 el (ton)</t>
  </si>
  <si>
    <t>El/inv (kWh/inv)</t>
  </si>
  <si>
    <t>CO2 el/inv (ton/inv)</t>
  </si>
  <si>
    <t>Egen solel (kWh)</t>
  </si>
  <si>
    <t>Värmekostnad (€)</t>
  </si>
  <si>
    <t>Elkostnad (€)</t>
  </si>
  <si>
    <t>Värmekostnad/inv (€)</t>
  </si>
  <si>
    <t>Elkostnad/inv (€/inv)</t>
  </si>
  <si>
    <t>Transport</t>
  </si>
  <si>
    <t>Antal fordon (st)</t>
  </si>
  <si>
    <t>Bensin</t>
  </si>
  <si>
    <t>Diesel</t>
  </si>
  <si>
    <t>Hybrid</t>
  </si>
  <si>
    <t>Laddhybrid</t>
  </si>
  <si>
    <t>Cykel</t>
  </si>
  <si>
    <t>Busskort</t>
  </si>
  <si>
    <t>Inköpt bränsle</t>
  </si>
  <si>
    <t>Bensin (liter)</t>
  </si>
  <si>
    <t>Diesel (liter)</t>
  </si>
  <si>
    <t>Brännolja fordon (liter)</t>
  </si>
  <si>
    <t>(El (kWh))</t>
  </si>
  <si>
    <t>CO2/inv (ton/inv)</t>
  </si>
  <si>
    <t>Bränslekostnader (€)</t>
  </si>
  <si>
    <t>Bränslekostnader/inv (€/inv)</t>
  </si>
  <si>
    <t>Energikostnader (€)</t>
  </si>
  <si>
    <t>Energikostnader/inv (€/inv)</t>
  </si>
  <si>
    <t>Förbrukarplats 1</t>
  </si>
  <si>
    <t>Förbrukarplats 2</t>
  </si>
  <si>
    <t>Förbrukarplats 3</t>
  </si>
  <si>
    <t>Förbrukarplats 4</t>
  </si>
  <si>
    <t>Förbrukarplats 5</t>
  </si>
  <si>
    <t>Summan räknas ihop automatiskt</t>
  </si>
  <si>
    <t>Lägg till flera platser vid behov</t>
  </si>
  <si>
    <t>Anställda</t>
  </si>
  <si>
    <t>Summan av samtliga elräkningar</t>
  </si>
  <si>
    <t>Summan av samtliga värmeräkningar</t>
  </si>
  <si>
    <t>Fjärrvärme (MWh)</t>
  </si>
  <si>
    <t>Vilket fjärrvärmenät?</t>
  </si>
  <si>
    <t>Gula fält fylls i</t>
  </si>
  <si>
    <t>Gröna fält räknas ut automatiskt</t>
  </si>
  <si>
    <t>Förnyelsebar energi (MWh)</t>
  </si>
  <si>
    <t>1)</t>
  </si>
  <si>
    <t>De gröna fälten fylls i automatiskt när de gula fälten fyllts i</t>
  </si>
  <si>
    <t>I punkt 1) fylls i kommunens namn och invånarantal samt antal anställda</t>
  </si>
  <si>
    <t>2)</t>
  </si>
  <si>
    <t>De gula fälten ska fyllas i med data för den specifika kommunen</t>
  </si>
  <si>
    <t>Koldioxidutsläppen från uppvärmning av kommunens fastigheter räknas ut först</t>
  </si>
  <si>
    <t>I punkt 2) fyller man i förbrukarplatsens namn och mängd använd uppvärmningsenergi. Om flera förbrukarplatser finns än redan uppräknat kan flera läggas till nedanför, se till att fältens uträkningar även gäller för tillagda rader.</t>
  </si>
  <si>
    <t>3) Om värme inköps från värmeleverantör</t>
  </si>
  <si>
    <t>3) Om värme inköps från en extern värmeproducent skall detta fyllas i under de blåa kolumnerna</t>
  </si>
  <si>
    <t>4) Mhamn/annat</t>
  </si>
  <si>
    <t>Se till att inmatade värden är i samma enhet som kolumnrubriken anger</t>
  </si>
  <si>
    <t>4) Om fjärrvärme inköps behöver fjärrvärmenätets placering nämnas för att ge en rättvisande bild över dess utsläpp. Fyll i "Mhamn" om det är Mariehamns Energi som levererar fjärrvärme. Om det är annan fjärrvärmekälla kan fältet i punkt 4) lämnas tomt</t>
  </si>
  <si>
    <t>5)</t>
  </si>
  <si>
    <t>Om kostnaderna för energin önskas sammanställas fylls de sammanlagda kostnaderna för inköp av bränslen och värme in i punkt 5)</t>
  </si>
  <si>
    <t>Elförbrukning från direkt och indirekt eluppvärmning räknas inte in i uppvärmning utan tillkommer på elförbrukningen längre ner</t>
  </si>
  <si>
    <t>6)</t>
  </si>
  <si>
    <t>7)</t>
  </si>
  <si>
    <t>7) Av vem köper kommunen sin el? Skriv "MEL" om det är Mariehamns Elnät, "ÅEA" om det är Ålands Elandelslag, "AW" om det är Allwinds</t>
  </si>
  <si>
    <t>8)</t>
  </si>
  <si>
    <t>8) Har kommunen tecknat avtal om att köpa grön el på förbrukarplatsen? Skriv "ja" om avtal finns</t>
  </si>
  <si>
    <t>9)</t>
  </si>
  <si>
    <t>Elförbrukningen för olika förbrukarplatser (elmätare) fylls i punkt 6). Om flera förbrukarplatser finns så fylls dess i nedanför. Se till att uträkningarna i cellerna följer med när nya rader läggs till. Modellen antar att eventuella solpaneler sänker mätarställningen</t>
  </si>
  <si>
    <t>9) Har förbrukarplatsen solpaneler som producerar el? Modellen räknar denna produktion utöver den på mätarn avlästa förbrukningen. Mätarställning + solelsproduktion = verklig förbrukning</t>
  </si>
  <si>
    <t>10)</t>
  </si>
  <si>
    <t>10) Om kostnaden för elförbrukningen önskas fylls den totala kostnaden från samtliga förbrukarplatser i</t>
  </si>
  <si>
    <t>Denna Excel-fil ska hjälpa kommuner och företag att beräkna sin årliga klimatpåverkan från sin energianvändning. Tanken är att modellen ska uppdateras varje år för att se hur utvecklingen går. Härefter används ordet kommun</t>
  </si>
  <si>
    <t>11)</t>
  </si>
  <si>
    <t>11) Antalet fordon inom kommunens verksamhet per drivmedel fylls i.</t>
  </si>
  <si>
    <t>Om direkt eller indirekt eluppvärmning förekommer på förbrukarplatsen så räknas det in här</t>
  </si>
  <si>
    <t>12)</t>
  </si>
  <si>
    <t>12) Endast brännolja som används till fordonsdrift. Brännolja som används till uppvärmning fylls i i delen om uppvärmning</t>
  </si>
  <si>
    <t>13)</t>
  </si>
  <si>
    <t>13) Om skild elmätning för elbilsladdning finns kan detta fyllas i här. Elförbrukningen räknas dock in i delen om elförbrukning</t>
  </si>
  <si>
    <t>14)</t>
  </si>
  <si>
    <t>14) Om kostnaderna för transporter inom kommunens verksamhet önskas så fylls de totala kostnaderna i här</t>
  </si>
  <si>
    <t>15)</t>
  </si>
  <si>
    <t>15) De totala utsläppen och kostnaderna för kommunens energianvändning räknas ut här och visas i grafen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</si>
</sst>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sz val="11"/>
      <color rgb="FF92D050"/>
      <name val="Calibri"/>
      <family val="2"/>
      <scheme val="minor"/>
    </font>
    <font>
      <sz val="18"/>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8">
    <xf numFmtId="0" fontId="0" fillId="0" borderId="0" xfId="0"/>
    <xf numFmtId="0" fontId="0" fillId="0" borderId="1" xfId="0" applyBorder="1"/>
    <xf numFmtId="0" fontId="0" fillId="2" borderId="1" xfId="0" applyFill="1" applyBorder="1"/>
    <xf numFmtId="0" fontId="1" fillId="0" borderId="0" xfId="0" applyFont="1"/>
    <xf numFmtId="0" fontId="0" fillId="3" borderId="2" xfId="0" applyFill="1" applyBorder="1"/>
    <xf numFmtId="0" fontId="0" fillId="0" borderId="1" xfId="0" applyFill="1" applyBorder="1"/>
    <xf numFmtId="0" fontId="0" fillId="4" borderId="1" xfId="0" applyFill="1" applyBorder="1"/>
    <xf numFmtId="0" fontId="2" fillId="0" borderId="0" xfId="0" applyFont="1"/>
    <xf numFmtId="0" fontId="1" fillId="0" borderId="0" xfId="0" applyFont="1" applyFill="1" applyBorder="1"/>
    <xf numFmtId="0" fontId="0" fillId="2" borderId="3" xfId="0" applyFill="1" applyBorder="1"/>
    <xf numFmtId="0" fontId="0" fillId="5" borderId="1" xfId="0" applyFill="1" applyBorder="1"/>
    <xf numFmtId="0" fontId="0" fillId="5" borderId="3" xfId="0" applyFill="1" applyBorder="1"/>
    <xf numFmtId="0" fontId="1" fillId="0" borderId="4" xfId="0" applyFont="1" applyFill="1" applyBorder="1"/>
    <xf numFmtId="0" fontId="0" fillId="0" borderId="0" xfId="0" applyFill="1" applyBorder="1"/>
    <xf numFmtId="0" fontId="6" fillId="4" borderId="1" xfId="0" applyFont="1" applyFill="1" applyBorder="1"/>
    <xf numFmtId="0" fontId="5" fillId="2" borderId="1" xfId="0" applyFont="1" applyFill="1" applyBorder="1"/>
    <xf numFmtId="0" fontId="7" fillId="0" borderId="8" xfId="0" applyFont="1" applyBorder="1"/>
    <xf numFmtId="0" fontId="0" fillId="0" borderId="9" xfId="0" applyBorder="1"/>
    <xf numFmtId="0" fontId="0" fillId="0" borderId="10" xfId="0" applyBorder="1"/>
    <xf numFmtId="0" fontId="7" fillId="0" borderId="11" xfId="0" applyFont="1" applyBorder="1"/>
    <xf numFmtId="0" fontId="0" fillId="0" borderId="12" xfId="0" applyBorder="1"/>
    <xf numFmtId="0" fontId="0" fillId="0" borderId="13" xfId="0" applyBorder="1"/>
    <xf numFmtId="0" fontId="5" fillId="0" borderId="0" xfId="0" applyFont="1" applyFill="1" applyBorder="1"/>
    <xf numFmtId="0" fontId="0" fillId="3" borderId="1"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238-41C4-93FF-37566E8906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238-41C4-93FF-37566E8906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238-41C4-93FF-37566E890697}"/>
              </c:ext>
            </c:extLst>
          </c:dPt>
          <c:cat>
            <c:strRef>
              <c:f>(Kommun!$B$5,Kommun!$B$27,Kommun!$B$47)</c:f>
              <c:strCache>
                <c:ptCount val="3"/>
                <c:pt idx="0">
                  <c:v>Värme</c:v>
                </c:pt>
                <c:pt idx="1">
                  <c:v>El</c:v>
                </c:pt>
                <c:pt idx="2">
                  <c:v>Transport</c:v>
                </c:pt>
              </c:strCache>
            </c:strRef>
          </c:cat>
          <c:val>
            <c:numRef>
              <c:f>(Kommun!$C$20,Kommun!$C$41,Kommun!$C$57)</c:f>
              <c:numCache>
                <c:formatCode>General</c:formatCode>
                <c:ptCount val="3"/>
                <c:pt idx="0">
                  <c:v>0</c:v>
                </c:pt>
                <c:pt idx="1">
                  <c:v>0</c:v>
                </c:pt>
                <c:pt idx="2">
                  <c:v>0</c:v>
                </c:pt>
              </c:numCache>
            </c:numRef>
          </c:val>
          <c:extLst>
            <c:ext xmlns:c16="http://schemas.microsoft.com/office/drawing/2014/chart" uri="{C3380CC4-5D6E-409C-BE32-E72D297353CC}">
              <c16:uniqueId val="{00000000-E67D-4477-B442-F8F9333BC27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228600</xdr:colOff>
      <xdr:row>52</xdr:row>
      <xdr:rowOff>157162</xdr:rowOff>
    </xdr:from>
    <xdr:to>
      <xdr:col>8</xdr:col>
      <xdr:colOff>1123950</xdr:colOff>
      <xdr:row>67</xdr:row>
      <xdr:rowOff>42862</xdr:rowOff>
    </xdr:to>
    <xdr:graphicFrame macro="">
      <xdr:nvGraphicFramePr>
        <xdr:cNvPr id="2" name="Diagram 1">
          <a:extLst>
            <a:ext uri="{FF2B5EF4-FFF2-40B4-BE49-F238E27FC236}">
              <a16:creationId xmlns:a16="http://schemas.microsoft.com/office/drawing/2014/main" id="{13E54DFC-2230-45FA-AE0C-A7B8460D68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DB0A-E500-4411-B475-61AF1EFF4E0C}">
  <dimension ref="A1:M67"/>
  <sheetViews>
    <sheetView topLeftCell="A34" workbookViewId="0">
      <selection activeCell="A64" sqref="A64"/>
    </sheetView>
  </sheetViews>
  <sheetFormatPr defaultRowHeight="14.5" x14ac:dyDescent="0.35"/>
  <cols>
    <col min="1" max="1" width="3.7265625" bestFit="1" customWidth="1"/>
    <col min="2" max="2" width="35.26953125" customWidth="1"/>
    <col min="3" max="3" width="17.81640625" bestFit="1" customWidth="1"/>
    <col min="4" max="4" width="21" bestFit="1" customWidth="1"/>
    <col min="5" max="5" width="14.7265625" bestFit="1" customWidth="1"/>
    <col min="6" max="6" width="16" bestFit="1" customWidth="1"/>
    <col min="7" max="7" width="13.81640625" bestFit="1" customWidth="1"/>
    <col min="8" max="8" width="10.54296875" bestFit="1" customWidth="1"/>
    <col min="9" max="9" width="17.81640625" customWidth="1"/>
    <col min="10" max="10" width="19.54296875" customWidth="1"/>
  </cols>
  <sheetData>
    <row r="1" spans="1:13" ht="23.5" x14ac:dyDescent="0.55000000000000004">
      <c r="A1" t="s">
        <v>64</v>
      </c>
      <c r="B1" s="1" t="s">
        <v>0</v>
      </c>
      <c r="C1" s="2"/>
      <c r="D1" s="3"/>
      <c r="F1" s="16" t="s">
        <v>61</v>
      </c>
      <c r="G1" s="17"/>
      <c r="H1" s="17"/>
      <c r="I1" s="18"/>
    </row>
    <row r="2" spans="1:13" ht="24" thickBot="1" x14ac:dyDescent="0.6">
      <c r="B2" s="1" t="s">
        <v>1</v>
      </c>
      <c r="C2" s="2"/>
      <c r="F2" s="19" t="s">
        <v>62</v>
      </c>
      <c r="G2" s="20"/>
      <c r="H2" s="20"/>
      <c r="I2" s="21"/>
    </row>
    <row r="3" spans="1:13" x14ac:dyDescent="0.35">
      <c r="B3" s="1" t="s">
        <v>56</v>
      </c>
      <c r="C3" s="2"/>
    </row>
    <row r="5" spans="1:13" x14ac:dyDescent="0.35">
      <c r="B5" s="7" t="s">
        <v>2</v>
      </c>
      <c r="F5" s="27" t="s">
        <v>71</v>
      </c>
      <c r="G5" s="27"/>
      <c r="H5" s="27"/>
      <c r="I5" s="27"/>
      <c r="J5" s="27"/>
    </row>
    <row r="6" spans="1:13" x14ac:dyDescent="0.35">
      <c r="C6" s="23" t="s">
        <v>6</v>
      </c>
      <c r="D6" s="23"/>
      <c r="E6" s="23"/>
      <c r="F6" s="24" t="s">
        <v>10</v>
      </c>
      <c r="G6" s="25"/>
      <c r="H6" s="25"/>
      <c r="I6" s="25"/>
      <c r="J6" s="26"/>
    </row>
    <row r="7" spans="1:13" x14ac:dyDescent="0.35">
      <c r="C7" s="4" t="s">
        <v>3</v>
      </c>
      <c r="D7" s="4" t="s">
        <v>4</v>
      </c>
      <c r="E7" s="4" t="s">
        <v>5</v>
      </c>
      <c r="F7" s="11" t="s">
        <v>7</v>
      </c>
      <c r="G7" s="11" t="s">
        <v>8</v>
      </c>
      <c r="H7" s="11" t="s">
        <v>9</v>
      </c>
      <c r="I7" s="11" t="s">
        <v>59</v>
      </c>
      <c r="J7" s="10" t="s">
        <v>73</v>
      </c>
      <c r="K7" s="12" t="s">
        <v>60</v>
      </c>
    </row>
    <row r="8" spans="1:13" x14ac:dyDescent="0.35">
      <c r="A8" t="s">
        <v>67</v>
      </c>
      <c r="B8" s="5" t="s">
        <v>49</v>
      </c>
      <c r="C8" s="2"/>
      <c r="D8" s="2"/>
      <c r="E8" s="2"/>
      <c r="F8" s="9"/>
      <c r="G8" s="9"/>
      <c r="H8" s="9"/>
      <c r="I8" s="2"/>
      <c r="J8" s="2"/>
      <c r="K8" s="6">
        <f>C8*2.64+D8*0+E8*0+F8/10*2.64+G8*0+H8*0+IF(J8="Mhamn",I8*0.07656,0)</f>
        <v>0</v>
      </c>
      <c r="L8" t="s">
        <v>12</v>
      </c>
      <c r="M8" s="3" t="s">
        <v>54</v>
      </c>
    </row>
    <row r="9" spans="1:13" x14ac:dyDescent="0.35">
      <c r="B9" s="5" t="s">
        <v>50</v>
      </c>
      <c r="C9" s="2"/>
      <c r="D9" s="2"/>
      <c r="E9" s="2"/>
      <c r="F9" s="2"/>
      <c r="G9" s="2"/>
      <c r="H9" s="2"/>
      <c r="I9" s="2"/>
      <c r="J9" s="2"/>
      <c r="K9" s="6">
        <f t="shared" ref="K9:K12" si="0">C9*2.64+D9*0+E9*0+F9/10*2.64+G9*0+H9*0+IF(J9="Mhamn",I9*0.07656,0)</f>
        <v>0</v>
      </c>
      <c r="L9" t="s">
        <v>12</v>
      </c>
      <c r="M9" s="3" t="s">
        <v>54</v>
      </c>
    </row>
    <row r="10" spans="1:13" x14ac:dyDescent="0.35">
      <c r="B10" s="5" t="s">
        <v>51</v>
      </c>
      <c r="C10" s="2"/>
      <c r="D10" s="2"/>
      <c r="E10" s="2"/>
      <c r="F10" s="2"/>
      <c r="G10" s="2"/>
      <c r="H10" s="2"/>
      <c r="I10" s="2"/>
      <c r="J10" s="2"/>
      <c r="K10" s="6">
        <f t="shared" si="0"/>
        <v>0</v>
      </c>
      <c r="L10" t="s">
        <v>12</v>
      </c>
      <c r="M10" s="3" t="s">
        <v>54</v>
      </c>
    </row>
    <row r="11" spans="1:13" x14ac:dyDescent="0.35">
      <c r="B11" s="5" t="s">
        <v>52</v>
      </c>
      <c r="C11" s="2"/>
      <c r="D11" s="2"/>
      <c r="E11" s="2"/>
      <c r="F11" s="2"/>
      <c r="G11" s="2"/>
      <c r="H11" s="2"/>
      <c r="I11" s="2"/>
      <c r="J11" s="2"/>
      <c r="K11" s="6">
        <f t="shared" si="0"/>
        <v>0</v>
      </c>
      <c r="L11" t="s">
        <v>12</v>
      </c>
      <c r="M11" s="3" t="s">
        <v>54</v>
      </c>
    </row>
    <row r="12" spans="1:13" x14ac:dyDescent="0.35">
      <c r="B12" s="5" t="s">
        <v>53</v>
      </c>
      <c r="C12" s="2"/>
      <c r="D12" s="2"/>
      <c r="E12" s="2"/>
      <c r="F12" s="2"/>
      <c r="G12" s="2"/>
      <c r="H12" s="2"/>
      <c r="I12" s="2"/>
      <c r="J12" s="2"/>
      <c r="K12" s="6">
        <f t="shared" si="0"/>
        <v>0</v>
      </c>
      <c r="L12" t="s">
        <v>12</v>
      </c>
      <c r="M12" s="3" t="s">
        <v>54</v>
      </c>
    </row>
    <row r="16" spans="1:13" x14ac:dyDescent="0.35">
      <c r="B16" s="3" t="s">
        <v>55</v>
      </c>
    </row>
    <row r="17" spans="1:11" x14ac:dyDescent="0.35">
      <c r="B17" t="s">
        <v>11</v>
      </c>
      <c r="C17" s="6">
        <f>SUM(C8:C16)</f>
        <v>0</v>
      </c>
      <c r="D17" s="6">
        <f t="shared" ref="D17:I17" si="1">SUM(D8:D16)</f>
        <v>0</v>
      </c>
      <c r="E17" s="6">
        <f t="shared" si="1"/>
        <v>0</v>
      </c>
      <c r="F17" s="6">
        <f t="shared" si="1"/>
        <v>0</v>
      </c>
      <c r="G17" s="6">
        <f t="shared" si="1"/>
        <v>0</v>
      </c>
      <c r="H17" s="6">
        <f t="shared" si="1"/>
        <v>0</v>
      </c>
      <c r="I17" s="6">
        <f t="shared" si="1"/>
        <v>0</v>
      </c>
      <c r="J17" s="3" t="s">
        <v>54</v>
      </c>
    </row>
    <row r="19" spans="1:11" x14ac:dyDescent="0.35">
      <c r="B19" t="s">
        <v>13</v>
      </c>
      <c r="C19" s="6">
        <f>C17*10+D17*4.8+E17*4.6+F17+G17+H17+I17</f>
        <v>0</v>
      </c>
      <c r="D19" s="3" t="s">
        <v>54</v>
      </c>
    </row>
    <row r="20" spans="1:11" x14ac:dyDescent="0.35">
      <c r="B20" t="s">
        <v>15</v>
      </c>
      <c r="C20" s="6">
        <f>SUM(K8:K16)</f>
        <v>0</v>
      </c>
      <c r="D20" s="3" t="s">
        <v>54</v>
      </c>
    </row>
    <row r="21" spans="1:11" x14ac:dyDescent="0.35">
      <c r="B21" t="s">
        <v>16</v>
      </c>
      <c r="C21" s="6" t="e">
        <f>C19/C2</f>
        <v>#DIV/0!</v>
      </c>
      <c r="D21" s="3" t="s">
        <v>54</v>
      </c>
    </row>
    <row r="22" spans="1:11" x14ac:dyDescent="0.35">
      <c r="B22" t="s">
        <v>17</v>
      </c>
      <c r="C22" s="6" t="e">
        <f>C20/C2</f>
        <v>#DIV/0!</v>
      </c>
      <c r="D22" s="3" t="s">
        <v>54</v>
      </c>
    </row>
    <row r="23" spans="1:11" x14ac:dyDescent="0.35">
      <c r="A23" t="s">
        <v>76</v>
      </c>
      <c r="B23" t="s">
        <v>27</v>
      </c>
      <c r="C23" s="2"/>
      <c r="D23" s="8" t="s">
        <v>58</v>
      </c>
    </row>
    <row r="24" spans="1:11" x14ac:dyDescent="0.35">
      <c r="B24" t="s">
        <v>29</v>
      </c>
      <c r="C24" s="6" t="e">
        <f>C23/C2</f>
        <v>#DIV/0!</v>
      </c>
      <c r="D24" s="3" t="s">
        <v>54</v>
      </c>
    </row>
    <row r="25" spans="1:11" x14ac:dyDescent="0.35">
      <c r="B25" t="s">
        <v>63</v>
      </c>
      <c r="C25" s="6">
        <f>(D17*4.8+E17*4.6+G17+H17+I17*0.78)</f>
        <v>0</v>
      </c>
      <c r="D25" s="3"/>
    </row>
    <row r="26" spans="1:11" x14ac:dyDescent="0.35">
      <c r="D26" s="3"/>
    </row>
    <row r="27" spans="1:11" x14ac:dyDescent="0.35">
      <c r="B27" s="7" t="s">
        <v>18</v>
      </c>
      <c r="D27" s="22" t="s">
        <v>80</v>
      </c>
      <c r="E27" t="s">
        <v>82</v>
      </c>
      <c r="F27" t="s">
        <v>84</v>
      </c>
    </row>
    <row r="28" spans="1:11" x14ac:dyDescent="0.35">
      <c r="C28" t="s">
        <v>19</v>
      </c>
      <c r="D28" t="s">
        <v>21</v>
      </c>
      <c r="E28" t="s">
        <v>20</v>
      </c>
      <c r="F28" t="s">
        <v>26</v>
      </c>
    </row>
    <row r="29" spans="1:11" x14ac:dyDescent="0.35">
      <c r="A29" t="s">
        <v>79</v>
      </c>
      <c r="B29" t="s">
        <v>49</v>
      </c>
      <c r="C29" s="2"/>
      <c r="D29" s="2"/>
      <c r="E29" s="2"/>
      <c r="F29" s="2"/>
      <c r="G29" s="14">
        <f>IF(D29="ÅEA",232.91*C29,0*C29)/1000000</f>
        <v>0</v>
      </c>
      <c r="H29" s="14">
        <f>IF(E29="ja",0*C29,232.91*C29)/1000000</f>
        <v>0</v>
      </c>
      <c r="I29" s="6">
        <f>IF(H29=0,H29,G29)</f>
        <v>0</v>
      </c>
      <c r="J29" t="s">
        <v>12</v>
      </c>
      <c r="K29" s="3" t="s">
        <v>54</v>
      </c>
    </row>
    <row r="30" spans="1:11" x14ac:dyDescent="0.35">
      <c r="B30" t="s">
        <v>50</v>
      </c>
      <c r="C30" s="2"/>
      <c r="D30" s="2"/>
      <c r="E30" s="2"/>
      <c r="F30" s="2"/>
      <c r="G30" s="14">
        <f t="shared" ref="G30:G33" si="2">IF(D30="ÅEA",232.91*C30,0*C30)/1000000</f>
        <v>0</v>
      </c>
      <c r="H30" s="14">
        <f t="shared" ref="H30:H33" si="3">IF(E30="ja",0*C30,232.91*C30)/1000000</f>
        <v>0</v>
      </c>
      <c r="I30" s="6">
        <f t="shared" ref="I30:I33" si="4">IF(H30=0,H30,G30)</f>
        <v>0</v>
      </c>
      <c r="J30" t="s">
        <v>12</v>
      </c>
      <c r="K30" s="3" t="s">
        <v>54</v>
      </c>
    </row>
    <row r="31" spans="1:11" x14ac:dyDescent="0.35">
      <c r="B31" t="s">
        <v>51</v>
      </c>
      <c r="C31" s="2"/>
      <c r="D31" s="2"/>
      <c r="E31" s="2"/>
      <c r="F31" s="2"/>
      <c r="G31" s="14">
        <f t="shared" si="2"/>
        <v>0</v>
      </c>
      <c r="H31" s="14">
        <f t="shared" si="3"/>
        <v>0</v>
      </c>
      <c r="I31" s="6">
        <f t="shared" si="4"/>
        <v>0</v>
      </c>
      <c r="J31" t="s">
        <v>12</v>
      </c>
      <c r="K31" s="3" t="s">
        <v>54</v>
      </c>
    </row>
    <row r="32" spans="1:11" x14ac:dyDescent="0.35">
      <c r="B32" t="s">
        <v>52</v>
      </c>
      <c r="C32" s="2"/>
      <c r="D32" s="2"/>
      <c r="E32" s="2"/>
      <c r="F32" s="2"/>
      <c r="G32" s="14">
        <f t="shared" si="2"/>
        <v>0</v>
      </c>
      <c r="H32" s="14">
        <f t="shared" si="3"/>
        <v>0</v>
      </c>
      <c r="I32" s="6">
        <f t="shared" si="4"/>
        <v>0</v>
      </c>
      <c r="J32" t="s">
        <v>12</v>
      </c>
      <c r="K32" s="3" t="s">
        <v>54</v>
      </c>
    </row>
    <row r="33" spans="1:11" x14ac:dyDescent="0.35">
      <c r="B33" t="s">
        <v>53</v>
      </c>
      <c r="C33" s="2"/>
      <c r="D33" s="2"/>
      <c r="E33" s="2"/>
      <c r="F33" s="2"/>
      <c r="G33" s="14">
        <f t="shared" si="2"/>
        <v>0</v>
      </c>
      <c r="H33" s="14">
        <f t="shared" si="3"/>
        <v>0</v>
      </c>
      <c r="I33" s="6">
        <f t="shared" si="4"/>
        <v>0</v>
      </c>
      <c r="J33" t="s">
        <v>12</v>
      </c>
      <c r="K33" s="3" t="s">
        <v>54</v>
      </c>
    </row>
    <row r="37" spans="1:11" x14ac:dyDescent="0.35">
      <c r="B37" s="3" t="s">
        <v>55</v>
      </c>
    </row>
    <row r="38" spans="1:11" x14ac:dyDescent="0.35">
      <c r="B38" t="s">
        <v>11</v>
      </c>
      <c r="C38" s="6">
        <f>SUM(C29:C33)</f>
        <v>0</v>
      </c>
      <c r="D38" s="13"/>
      <c r="E38" s="13"/>
      <c r="F38" s="6">
        <f>SUM(F29:F33)</f>
        <v>0</v>
      </c>
      <c r="G38" s="3" t="s">
        <v>54</v>
      </c>
    </row>
    <row r="40" spans="1:11" x14ac:dyDescent="0.35">
      <c r="B40" t="s">
        <v>22</v>
      </c>
      <c r="C40" s="6">
        <f>C38+F38</f>
        <v>0</v>
      </c>
      <c r="D40" s="3" t="s">
        <v>54</v>
      </c>
    </row>
    <row r="41" spans="1:11" x14ac:dyDescent="0.35">
      <c r="B41" t="s">
        <v>23</v>
      </c>
      <c r="C41" s="6">
        <f>SUM(I29:I33)</f>
        <v>0</v>
      </c>
      <c r="D41" s="3" t="s">
        <v>54</v>
      </c>
    </row>
    <row r="42" spans="1:11" x14ac:dyDescent="0.35">
      <c r="B42" t="s">
        <v>24</v>
      </c>
      <c r="C42" s="6" t="e">
        <f>C40/C2</f>
        <v>#DIV/0!</v>
      </c>
      <c r="D42" s="3" t="s">
        <v>54</v>
      </c>
    </row>
    <row r="43" spans="1:11" x14ac:dyDescent="0.35">
      <c r="B43" t="s">
        <v>25</v>
      </c>
      <c r="C43" s="6" t="e">
        <f>C41/C2</f>
        <v>#DIV/0!</v>
      </c>
      <c r="D43" s="3" t="s">
        <v>54</v>
      </c>
    </row>
    <row r="44" spans="1:11" x14ac:dyDescent="0.35">
      <c r="A44" t="s">
        <v>87</v>
      </c>
      <c r="B44" t="s">
        <v>28</v>
      </c>
      <c r="C44" s="2"/>
      <c r="D44" s="3" t="s">
        <v>57</v>
      </c>
    </row>
    <row r="45" spans="1:11" x14ac:dyDescent="0.35">
      <c r="B45" t="s">
        <v>30</v>
      </c>
      <c r="C45" s="6" t="e">
        <f>C44/C2</f>
        <v>#DIV/0!</v>
      </c>
      <c r="D45" s="3" t="s">
        <v>54</v>
      </c>
    </row>
    <row r="47" spans="1:11" x14ac:dyDescent="0.35">
      <c r="B47" s="7" t="s">
        <v>31</v>
      </c>
    </row>
    <row r="48" spans="1:11" x14ac:dyDescent="0.35">
      <c r="C48" t="s">
        <v>33</v>
      </c>
      <c r="D48" t="s">
        <v>34</v>
      </c>
      <c r="E48" t="s">
        <v>35</v>
      </c>
      <c r="F48" t="s">
        <v>36</v>
      </c>
      <c r="G48" t="s">
        <v>18</v>
      </c>
      <c r="H48" t="s">
        <v>37</v>
      </c>
      <c r="I48" t="s">
        <v>38</v>
      </c>
    </row>
    <row r="49" spans="1:9" x14ac:dyDescent="0.35">
      <c r="A49" t="s">
        <v>90</v>
      </c>
      <c r="B49" t="s">
        <v>32</v>
      </c>
      <c r="C49" s="15"/>
      <c r="D49" s="15"/>
      <c r="E49" s="15"/>
      <c r="F49" s="15"/>
      <c r="G49" s="15"/>
      <c r="H49" s="15"/>
      <c r="I49" s="15"/>
    </row>
    <row r="51" spans="1:9" x14ac:dyDescent="0.35">
      <c r="B51" t="s">
        <v>39</v>
      </c>
    </row>
    <row r="52" spans="1:9" x14ac:dyDescent="0.35">
      <c r="B52" t="s">
        <v>40</v>
      </c>
      <c r="C52" s="2"/>
    </row>
    <row r="53" spans="1:9" x14ac:dyDescent="0.35">
      <c r="B53" t="s">
        <v>41</v>
      </c>
      <c r="C53" s="2"/>
    </row>
    <row r="54" spans="1:9" x14ac:dyDescent="0.35">
      <c r="A54" t="s">
        <v>93</v>
      </c>
      <c r="B54" t="s">
        <v>42</v>
      </c>
      <c r="C54" s="2"/>
    </row>
    <row r="55" spans="1:9" x14ac:dyDescent="0.35">
      <c r="A55" t="s">
        <v>95</v>
      </c>
      <c r="B55" t="s">
        <v>43</v>
      </c>
      <c r="C55" s="2"/>
    </row>
    <row r="57" spans="1:9" x14ac:dyDescent="0.35">
      <c r="B57" t="s">
        <v>14</v>
      </c>
      <c r="C57" s="6">
        <f>C52/1000*2.38+C53/1000*2.38+C54/1000*2.64</f>
        <v>0</v>
      </c>
    </row>
    <row r="58" spans="1:9" x14ac:dyDescent="0.35">
      <c r="B58" t="s">
        <v>44</v>
      </c>
      <c r="C58" s="6" t="e">
        <f>C57/C2</f>
        <v>#DIV/0!</v>
      </c>
    </row>
    <row r="59" spans="1:9" x14ac:dyDescent="0.35">
      <c r="A59" t="s">
        <v>97</v>
      </c>
      <c r="B59" t="s">
        <v>45</v>
      </c>
      <c r="C59" s="2"/>
    </row>
    <row r="60" spans="1:9" x14ac:dyDescent="0.35">
      <c r="B60" t="s">
        <v>46</v>
      </c>
      <c r="C60" s="6" t="e">
        <f>C59/C2</f>
        <v>#DIV/0!</v>
      </c>
    </row>
    <row r="63" spans="1:9" x14ac:dyDescent="0.35">
      <c r="A63" t="s">
        <v>99</v>
      </c>
      <c r="B63" t="s">
        <v>11</v>
      </c>
    </row>
    <row r="64" spans="1:9" x14ac:dyDescent="0.35">
      <c r="B64" t="s">
        <v>12</v>
      </c>
      <c r="C64">
        <f>C20+C41+C57</f>
        <v>0</v>
      </c>
    </row>
    <row r="65" spans="2:3" x14ac:dyDescent="0.35">
      <c r="B65" t="s">
        <v>44</v>
      </c>
      <c r="C65" t="e">
        <f>C64/C2</f>
        <v>#DIV/0!</v>
      </c>
    </row>
    <row r="66" spans="2:3" x14ac:dyDescent="0.35">
      <c r="B66" t="s">
        <v>47</v>
      </c>
      <c r="C66">
        <f>C23+C44+C59</f>
        <v>0</v>
      </c>
    </row>
    <row r="67" spans="2:3" x14ac:dyDescent="0.35">
      <c r="B67" t="s">
        <v>48</v>
      </c>
      <c r="C67" t="e">
        <f>C66/C2</f>
        <v>#DIV/0!</v>
      </c>
    </row>
  </sheetData>
  <mergeCells count="3">
    <mergeCell ref="C6:E6"/>
    <mergeCell ref="F6:J6"/>
    <mergeCell ref="F5:J5"/>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15566-0CA4-4DC2-893C-36A5C3838CDD}">
  <dimension ref="A1:A37"/>
  <sheetViews>
    <sheetView tabSelected="1" workbookViewId="0">
      <selection activeCell="A38" sqref="A38"/>
    </sheetView>
  </sheetViews>
  <sheetFormatPr defaultRowHeight="14.5" x14ac:dyDescent="0.35"/>
  <sheetData>
    <row r="1" spans="1:1" x14ac:dyDescent="0.35">
      <c r="A1" t="s">
        <v>89</v>
      </c>
    </row>
    <row r="3" spans="1:1" x14ac:dyDescent="0.35">
      <c r="A3" t="s">
        <v>68</v>
      </c>
    </row>
    <row r="4" spans="1:1" x14ac:dyDescent="0.35">
      <c r="A4" t="s">
        <v>65</v>
      </c>
    </row>
    <row r="6" spans="1:1" x14ac:dyDescent="0.35">
      <c r="A6" t="s">
        <v>66</v>
      </c>
    </row>
    <row r="8" spans="1:1" x14ac:dyDescent="0.35">
      <c r="A8" t="s">
        <v>69</v>
      </c>
    </row>
    <row r="9" spans="1:1" x14ac:dyDescent="0.35">
      <c r="A9" t="s">
        <v>70</v>
      </c>
    </row>
    <row r="10" spans="1:1" x14ac:dyDescent="0.35">
      <c r="A10" t="s">
        <v>78</v>
      </c>
    </row>
    <row r="11" spans="1:1" x14ac:dyDescent="0.35">
      <c r="A11" t="s">
        <v>74</v>
      </c>
    </row>
    <row r="13" spans="1:1" x14ac:dyDescent="0.35">
      <c r="A13" t="s">
        <v>72</v>
      </c>
    </row>
    <row r="14" spans="1:1" x14ac:dyDescent="0.35">
      <c r="A14" t="s">
        <v>75</v>
      </c>
    </row>
    <row r="16" spans="1:1" x14ac:dyDescent="0.35">
      <c r="A16" t="s">
        <v>77</v>
      </c>
    </row>
    <row r="18" spans="1:1" x14ac:dyDescent="0.35">
      <c r="A18" t="s">
        <v>85</v>
      </c>
    </row>
    <row r="19" spans="1:1" x14ac:dyDescent="0.35">
      <c r="A19" t="s">
        <v>92</v>
      </c>
    </row>
    <row r="21" spans="1:1" x14ac:dyDescent="0.35">
      <c r="A21" t="s">
        <v>81</v>
      </c>
    </row>
    <row r="23" spans="1:1" x14ac:dyDescent="0.35">
      <c r="A23" t="s">
        <v>83</v>
      </c>
    </row>
    <row r="25" spans="1:1" x14ac:dyDescent="0.35">
      <c r="A25" t="s">
        <v>86</v>
      </c>
    </row>
    <row r="27" spans="1:1" x14ac:dyDescent="0.35">
      <c r="A27" t="s">
        <v>88</v>
      </c>
    </row>
    <row r="29" spans="1:1" x14ac:dyDescent="0.35">
      <c r="A29" t="s">
        <v>91</v>
      </c>
    </row>
    <row r="31" spans="1:1" x14ac:dyDescent="0.35">
      <c r="A31" t="s">
        <v>94</v>
      </c>
    </row>
    <row r="33" spans="1:1" x14ac:dyDescent="0.35">
      <c r="A33" t="s">
        <v>96</v>
      </c>
    </row>
    <row r="35" spans="1:1" x14ac:dyDescent="0.35">
      <c r="A35" t="s">
        <v>98</v>
      </c>
    </row>
    <row r="37" spans="1:1" x14ac:dyDescent="0.35">
      <c r="A37"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Kommun</vt:lpstr>
      <vt:lpstr>Handbok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Gunnar Westling</dc:creator>
  <cp:lastModifiedBy>Karin Rosenberg-Brunila</cp:lastModifiedBy>
  <dcterms:created xsi:type="dcterms:W3CDTF">2018-10-24T10:06:12Z</dcterms:created>
  <dcterms:modified xsi:type="dcterms:W3CDTF">2018-12-11T11:46:50Z</dcterms:modified>
</cp:coreProperties>
</file>